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/>
  <c r="I19" s="1"/>
  <c r="I51"/>
  <c r="I50"/>
  <c r="I49"/>
  <c r="I48"/>
  <c r="I47"/>
  <c r="G39"/>
  <c r="F39"/>
  <c r="G59" i="12"/>
  <c r="AC59"/>
  <c r="AD59"/>
  <c r="F9"/>
  <c r="G9"/>
  <c r="M9" s="1"/>
  <c r="I9"/>
  <c r="I8" s="1"/>
  <c r="K9"/>
  <c r="K8" s="1"/>
  <c r="O9"/>
  <c r="O8" s="1"/>
  <c r="Q9"/>
  <c r="Q8" s="1"/>
  <c r="U9"/>
  <c r="U8" s="1"/>
  <c r="F10"/>
  <c r="G10"/>
  <c r="M10" s="1"/>
  <c r="I10"/>
  <c r="K10"/>
  <c r="O10"/>
  <c r="Q10"/>
  <c r="U10"/>
  <c r="F11"/>
  <c r="G11"/>
  <c r="M11" s="1"/>
  <c r="I11"/>
  <c r="K11"/>
  <c r="O11"/>
  <c r="Q11"/>
  <c r="U11"/>
  <c r="F12"/>
  <c r="G12"/>
  <c r="M12" s="1"/>
  <c r="I12"/>
  <c r="K12"/>
  <c r="O12"/>
  <c r="Q12"/>
  <c r="U12"/>
  <c r="F13"/>
  <c r="G13"/>
  <c r="M13" s="1"/>
  <c r="I13"/>
  <c r="K13"/>
  <c r="O13"/>
  <c r="Q13"/>
  <c r="U13"/>
  <c r="F14"/>
  <c r="G14"/>
  <c r="M14" s="1"/>
  <c r="I14"/>
  <c r="K14"/>
  <c r="O14"/>
  <c r="Q14"/>
  <c r="U14"/>
  <c r="F15"/>
  <c r="G15"/>
  <c r="M15" s="1"/>
  <c r="I15"/>
  <c r="K15"/>
  <c r="O15"/>
  <c r="Q15"/>
  <c r="U15"/>
  <c r="F16"/>
  <c r="G16"/>
  <c r="M16" s="1"/>
  <c r="I16"/>
  <c r="K16"/>
  <c r="O16"/>
  <c r="Q16"/>
  <c r="U16"/>
  <c r="F18"/>
  <c r="G18"/>
  <c r="G17" s="1"/>
  <c r="I18"/>
  <c r="I17" s="1"/>
  <c r="K18"/>
  <c r="K17" s="1"/>
  <c r="O18"/>
  <c r="O17" s="1"/>
  <c r="Q18"/>
  <c r="Q17" s="1"/>
  <c r="U18"/>
  <c r="U17" s="1"/>
  <c r="F19"/>
  <c r="G19"/>
  <c r="M19" s="1"/>
  <c r="I19"/>
  <c r="K19"/>
  <c r="O19"/>
  <c r="Q19"/>
  <c r="U19"/>
  <c r="F20"/>
  <c r="G20"/>
  <c r="M20" s="1"/>
  <c r="I20"/>
  <c r="K20"/>
  <c r="O20"/>
  <c r="Q20"/>
  <c r="U20"/>
  <c r="F21"/>
  <c r="G21"/>
  <c r="M21" s="1"/>
  <c r="I21"/>
  <c r="K21"/>
  <c r="O21"/>
  <c r="Q21"/>
  <c r="U21"/>
  <c r="F22"/>
  <c r="G22"/>
  <c r="M22" s="1"/>
  <c r="I22"/>
  <c r="K22"/>
  <c r="O22"/>
  <c r="Q22"/>
  <c r="U22"/>
  <c r="F23"/>
  <c r="G23"/>
  <c r="M23" s="1"/>
  <c r="I23"/>
  <c r="K23"/>
  <c r="O23"/>
  <c r="Q23"/>
  <c r="U23"/>
  <c r="F24"/>
  <c r="G24"/>
  <c r="M24" s="1"/>
  <c r="I24"/>
  <c r="K24"/>
  <c r="O24"/>
  <c r="Q24"/>
  <c r="U24"/>
  <c r="F25"/>
  <c r="G25"/>
  <c r="M25" s="1"/>
  <c r="I25"/>
  <c r="K25"/>
  <c r="O25"/>
  <c r="Q25"/>
  <c r="U25"/>
  <c r="F26"/>
  <c r="G26"/>
  <c r="M26" s="1"/>
  <c r="I26"/>
  <c r="K26"/>
  <c r="O26"/>
  <c r="Q26"/>
  <c r="U26"/>
  <c r="F27"/>
  <c r="G27"/>
  <c r="M27" s="1"/>
  <c r="I27"/>
  <c r="K27"/>
  <c r="O27"/>
  <c r="Q27"/>
  <c r="U27"/>
  <c r="F29"/>
  <c r="G29" s="1"/>
  <c r="I29"/>
  <c r="I28" s="1"/>
  <c r="K29"/>
  <c r="K28" s="1"/>
  <c r="O29"/>
  <c r="O28" s="1"/>
  <c r="Q29"/>
  <c r="Q28" s="1"/>
  <c r="U29"/>
  <c r="U28" s="1"/>
  <c r="F30"/>
  <c r="G30" s="1"/>
  <c r="M30" s="1"/>
  <c r="I30"/>
  <c r="K30"/>
  <c r="O30"/>
  <c r="Q30"/>
  <c r="U30"/>
  <c r="F31"/>
  <c r="G31" s="1"/>
  <c r="M31" s="1"/>
  <c r="I31"/>
  <c r="K31"/>
  <c r="O31"/>
  <c r="Q31"/>
  <c r="U31"/>
  <c r="F32"/>
  <c r="G32" s="1"/>
  <c r="M32" s="1"/>
  <c r="I32"/>
  <c r="K32"/>
  <c r="O32"/>
  <c r="Q32"/>
  <c r="U32"/>
  <c r="F33"/>
  <c r="G33" s="1"/>
  <c r="M33" s="1"/>
  <c r="I33"/>
  <c r="K33"/>
  <c r="O33"/>
  <c r="Q33"/>
  <c r="U33"/>
  <c r="F34"/>
  <c r="G34" s="1"/>
  <c r="M34" s="1"/>
  <c r="I34"/>
  <c r="K34"/>
  <c r="O34"/>
  <c r="Q34"/>
  <c r="U34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5"/>
  <c r="G45" s="1"/>
  <c r="I45"/>
  <c r="I44" s="1"/>
  <c r="K45"/>
  <c r="K44" s="1"/>
  <c r="O45"/>
  <c r="O44" s="1"/>
  <c r="Q45"/>
  <c r="Q44" s="1"/>
  <c r="U45"/>
  <c r="U44" s="1"/>
  <c r="F46"/>
  <c r="G46" s="1"/>
  <c r="M46" s="1"/>
  <c r="I46"/>
  <c r="K46"/>
  <c r="O46"/>
  <c r="Q46"/>
  <c r="U46"/>
  <c r="F47"/>
  <c r="G47" s="1"/>
  <c r="M47" s="1"/>
  <c r="I47"/>
  <c r="K47"/>
  <c r="O47"/>
  <c r="Q47"/>
  <c r="U47"/>
  <c r="F49"/>
  <c r="G49" s="1"/>
  <c r="I49"/>
  <c r="I48" s="1"/>
  <c r="K49"/>
  <c r="K48" s="1"/>
  <c r="O49"/>
  <c r="O48" s="1"/>
  <c r="Q49"/>
  <c r="Q48" s="1"/>
  <c r="U49"/>
  <c r="U48" s="1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G54"/>
  <c r="F55"/>
  <c r="G55"/>
  <c r="M55" s="1"/>
  <c r="I55"/>
  <c r="I54" s="1"/>
  <c r="K55"/>
  <c r="K54" s="1"/>
  <c r="O55"/>
  <c r="O54" s="1"/>
  <c r="Q55"/>
  <c r="Q54" s="1"/>
  <c r="U55"/>
  <c r="U54" s="1"/>
  <c r="F56"/>
  <c r="G56"/>
  <c r="M56" s="1"/>
  <c r="I56"/>
  <c r="K56"/>
  <c r="O56"/>
  <c r="Q56"/>
  <c r="U56"/>
  <c r="F57"/>
  <c r="G57"/>
  <c r="M57" s="1"/>
  <c r="I57"/>
  <c r="K57"/>
  <c r="O57"/>
  <c r="Q57"/>
  <c r="U57"/>
  <c r="I20" i="1"/>
  <c r="I18"/>
  <c r="I16"/>
  <c r="G27"/>
  <c r="F40"/>
  <c r="G40"/>
  <c r="G25" s="1"/>
  <c r="G26" s="1"/>
  <c r="J28"/>
  <c r="J26"/>
  <c r="G38"/>
  <c r="F38"/>
  <c r="H32"/>
  <c r="J23"/>
  <c r="J24"/>
  <c r="J25"/>
  <c r="J27"/>
  <c r="E24"/>
  <c r="E26"/>
  <c r="I17" l="1"/>
  <c r="I21" s="1"/>
  <c r="I53"/>
  <c r="H39"/>
  <c r="H40" s="1"/>
  <c r="G28"/>
  <c r="G23"/>
  <c r="G28" i="12"/>
  <c r="M29"/>
  <c r="M28" s="1"/>
  <c r="G44"/>
  <c r="M45"/>
  <c r="M44" s="1"/>
  <c r="M49"/>
  <c r="M48" s="1"/>
  <c r="G48"/>
  <c r="M8"/>
  <c r="M54"/>
  <c r="G8"/>
  <c r="M18"/>
  <c r="M17" s="1"/>
  <c r="I39" i="1" l="1"/>
  <c r="I40" s="1"/>
  <c r="J39" s="1"/>
  <c r="J40" s="1"/>
  <c r="G24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<sst xmlns="http://schemas.openxmlformats.org/spreadsheetml/2006/main" count="346" uniqueCount="200">
  <si>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</si>
  <si>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</si>
  <si>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</si>
  <si>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</si>
  <si>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</si>
  <si>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</si>
  <si>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</si>
  <si>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</si>
  <si>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</si>
  <si>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</si>
  <si>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</si>
  <si>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</si>
  <si>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</si>
  <si>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</si>
  <si>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</si>
  <si>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</si>
  <si>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</si>
  <si>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</si>
  <si>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</si>
  <si>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</si>
  <si>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</si>
  <si>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</si>
  <si>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</si>
  <si>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</si>
  <si>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</si>
  <si>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</si>
  <si>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</si>
  <si>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</si>
  <si>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</si>
  <si>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</si>
  <si>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</si>
  <si>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</si>
  <si>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</si>
  <si>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</si>
  <si>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</si>
  <si>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</si>
  <si>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</si>
  <si>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</si>
  <si>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</si>
  <si>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</si>
  <si>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</si>
  <si>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</si>
  <si>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</si>
  <si>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Kopidlno</t>
  </si>
  <si>
    <t>Rozpočet:</t>
  </si>
  <si>
    <t>Misto</t>
  </si>
  <si>
    <t>Reko topného systému – skleníky – II. etapa – č. akce SM/22/310</t>
  </si>
  <si>
    <t>Střední škola zahradnická, Kopidlno, náměstí Hilmarovo 1</t>
  </si>
  <si>
    <t>náměstí Hilmarovo 1</t>
  </si>
  <si>
    <t>50732</t>
  </si>
  <si>
    <t>64812201</t>
  </si>
  <si>
    <t>CZ64812201</t>
  </si>
  <si>
    <t>NADOZ, s.r.o.</t>
  </si>
  <si>
    <t>24</t>
  </si>
  <si>
    <t>Nová Paka-Kumburský Újezd</t>
  </si>
  <si>
    <t>50901</t>
  </si>
  <si>
    <t>49283171</t>
  </si>
  <si>
    <t>CZ49283171</t>
  </si>
  <si>
    <t>Rozpočet</t>
  </si>
  <si>
    <t>Celkem za stavbu</t>
  </si>
  <si>
    <t>CZK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</si>
  <si>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</si>
  <si>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</si>
  <si>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</si>
  <si>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</si>
  <si>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</si>
  <si>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</si>
  <si>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</si>
  <si>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</si>
  <si>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</si>
  <si>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</si>
  <si>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</si>
  <si>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</si>
  <si>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</si>
  <si>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</si>
  <si>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</si>
  <si>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</si>
  <si>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</si>
  <si>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</si>
  <si>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</si>
  <si>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</si>
  <si>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</si>
  <si>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</si>
  <si>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</si>
  <si>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</si>
  <si>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</si>
  <si>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</si>
  <si>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</si>
  <si>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</si>
  <si>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</si>
  <si>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</si>
  <si>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</si>
  <si>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</si>
  <si>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</si>
  <si>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</si>
  <si>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</si>
  <si>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</si>
  <si>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</si>
  <si>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</si>
  <si>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</si>
  <si>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733111124R00</t>
  </si>
  <si>
    <t>Potrubí závit. bezešvé běžné níz./středotl.,DN 20</t>
  </si>
  <si>
    <t>m</t>
  </si>
  <si>
    <t>POL1_0</t>
  </si>
  <si>
    <t>733121124R00</t>
  </si>
  <si>
    <t>Potrubí hladké bezešvé nízkotlaké D 76 x 3,6 mm</t>
  </si>
  <si>
    <t>733113114R00</t>
  </si>
  <si>
    <t>Příplatek za zhotovení přípojky DN 20</t>
  </si>
  <si>
    <t>kus</t>
  </si>
  <si>
    <t>733190225R00</t>
  </si>
  <si>
    <t>Tlaková zkouška ocelového hladkého potrubí D 89</t>
  </si>
  <si>
    <t>733110806R00</t>
  </si>
  <si>
    <t>Demontáž potrubí ocelového závitového do DN 15-32</t>
  </si>
  <si>
    <t>733120826R00</t>
  </si>
  <si>
    <t>Demontáž potrubí z hladkých trubek D 89</t>
  </si>
  <si>
    <t>733890801R00</t>
  </si>
  <si>
    <t>Přemístění vybouraných hmot - potrubí, H do 6 m</t>
  </si>
  <si>
    <t>t</t>
  </si>
  <si>
    <t>998733203R00</t>
  </si>
  <si>
    <t>Přesun hmot pro rozvody potrubí, výšky do 24 m</t>
  </si>
  <si>
    <t>734109115R00</t>
  </si>
  <si>
    <t>Montáž přírubových armatur, 2 příruby, PN 6, DN 65</t>
  </si>
  <si>
    <t>soubor</t>
  </si>
  <si>
    <t>734209103R00</t>
  </si>
  <si>
    <t>Montáž armatur závitových,s 1závitem, G 1/2</t>
  </si>
  <si>
    <t>IC 422 001</t>
  </si>
  <si>
    <t>Kulový kohout vypouštěcí s hadicovou vývodkou a, zátkou PN 10, t.110°C, DN 15</t>
  </si>
  <si>
    <t>551 01 - R</t>
  </si>
  <si>
    <t>Závitová příruba  21/2"</t>
  </si>
  <si>
    <t>POL3_0</t>
  </si>
  <si>
    <t>55102 - R</t>
  </si>
  <si>
    <t>Přechod závit vně MEGAPRESS 2 1/2"</t>
  </si>
  <si>
    <t>IC 422 006</t>
  </si>
  <si>
    <t xml:space="preserve">Klapka mezipřírubová uzavírací, PN6, DN65 </t>
  </si>
  <si>
    <t>734494213R00</t>
  </si>
  <si>
    <t>Návarky s trubkovým závitem G 1/2</t>
  </si>
  <si>
    <t>734200822R00</t>
  </si>
  <si>
    <t>Demontáž armatur se 2závity do G 1</t>
  </si>
  <si>
    <t>734890801R00</t>
  </si>
  <si>
    <t>Přemístění demontovaných hmot - armatur, H do 6 m</t>
  </si>
  <si>
    <t>998734201R00</t>
  </si>
  <si>
    <t>Přesun hmot pro armatury, výšky do 6 m</t>
  </si>
  <si>
    <t>735211215R00</t>
  </si>
  <si>
    <t>Registry z žebrových trubek do oblouků D 76 x 3 /156 mm, jednopramenné, délky 5000 mm</t>
  </si>
  <si>
    <t>735211213R00</t>
  </si>
  <si>
    <t>Registry z žebrových trubek do oblouků D 76 x 3 /156 mm, jednopramenné, délky 3000 mm</t>
  </si>
  <si>
    <t>735211211R00</t>
  </si>
  <si>
    <t>Registry z žebrových trubek do oblouků D 76 x 3 /156 mm, jednopramenné, délky 1000 mm</t>
  </si>
  <si>
    <t>73501 R</t>
  </si>
  <si>
    <t>Registr spojka MEGAPRESS  2 1/2"</t>
  </si>
  <si>
    <t>73502 R</t>
  </si>
  <si>
    <t>Registr oblouky MEGAPRESS  2 1/2"</t>
  </si>
  <si>
    <t>73503 R</t>
  </si>
  <si>
    <t>Registr T kus MEGAPRESS  2 1/2" - 3/4"</t>
  </si>
  <si>
    <t>Registr T kus MEGAPRESS  2 1/2" - 2 1/2"</t>
  </si>
  <si>
    <t>735218160R00</t>
  </si>
  <si>
    <t>Tlaková zkouška registrů pramenných 76x3/156</t>
  </si>
  <si>
    <t>484001</t>
  </si>
  <si>
    <t>Podpěry na podlahu pro registry</t>
  </si>
  <si>
    <t>735000912R00</t>
  </si>
  <si>
    <t>Oprava-vyregulování ventilů s termost.ovládáním</t>
  </si>
  <si>
    <t>735211821R00</t>
  </si>
  <si>
    <t>Demontáž regist.žebr.76x3/156 do 6 m,1pramen.</t>
  </si>
  <si>
    <t>735211830R00</t>
  </si>
  <si>
    <t>Rozřezání registrů do odpadu</t>
  </si>
  <si>
    <t>735494811R00</t>
  </si>
  <si>
    <t>Vypuštění vody z otopných těles</t>
  </si>
  <si>
    <t>m2</t>
  </si>
  <si>
    <t>735890801R00</t>
  </si>
  <si>
    <t>Přemístění demont. hmot - otop. těles, H do 6 m</t>
  </si>
  <si>
    <t>998735201R00</t>
  </si>
  <si>
    <t>Přesun hmot pro otopná tělesa, výšky do 6 m</t>
  </si>
  <si>
    <t>783424340R00</t>
  </si>
  <si>
    <t>Nátěr syntet. potrubí do DN 50 mm  Z+2x +1x email</t>
  </si>
  <si>
    <t>783425350R00</t>
  </si>
  <si>
    <t>Nátěr syntet. potrubí do DN 100 mm Z +2x +1x email</t>
  </si>
  <si>
    <t xml:space="preserve">Provedení žárového zinkování </t>
  </si>
  <si>
    <t>IC 799 01</t>
  </si>
  <si>
    <t xml:space="preserve">Topná zkouška </t>
  </si>
  <si>
    <t>HZS</t>
  </si>
  <si>
    <t>IC 799 02</t>
  </si>
  <si>
    <t xml:space="preserve">Odvezení vybouraných hnot na skládku </t>
  </si>
  <si>
    <t>IC 799 03</t>
  </si>
  <si>
    <t>Uložení vybouraných hnot na skládku (kovový odpad)</t>
  </si>
  <si>
    <t>IC 799 04</t>
  </si>
  <si>
    <t xml:space="preserve">Příprava + materiál na přípravu trasy </t>
  </si>
  <si>
    <t>IC 01</t>
  </si>
  <si>
    <t xml:space="preserve">Doprava registrů, navezení materiálu na zinkování </t>
  </si>
  <si>
    <t>VN 1</t>
  </si>
  <si>
    <t xml:space="preserve">Mimostaveništní doprava </t>
  </si>
  <si>
    <t>VN 2</t>
  </si>
  <si>
    <t>Kompletační činnost</t>
  </si>
  <si>
    <t>VN 3</t>
  </si>
  <si>
    <t xml:space="preserve">Zařízení staveniště </t>
  </si>
  <si>
    <t>-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</si>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</sst>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 t="s">
        <v>57</v>
      </c>
      <c r="J12" s="11"/>
    </row>
    <row r="13" spans="1:15" ht="15.75" customHeight="1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SUMIF(F47:F52,A16,I47:I52)+SUMIF(F47:F52,"PSU",I47:I52)</f>
        <v>0</v>
      </c>
      <c r="J16" s="82"/>
    </row>
    <row r="17" spans="1:10" ht="23.25" customHeight="1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SUMIF(F47:F52,A17,I47:I52)</f>
        <v>0</v>
      </c>
      <c r="J17" s="82"/>
    </row>
    <row r="18" spans="1:10" ht="23.25" customHeight="1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SUMIF(F47:F52,A18,I47:I52)</f>
        <v>0</v>
      </c>
      <c r="J18" s="82"/>
    </row>
    <row r="19" spans="1:10" ht="23.25" customHeight="1">
      <c r="A19" s="192" t="s">
        <v>72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SUMIF(F47:F52,A19,I47:I52)</f>
        <v>0</v>
      </c>
      <c r="J19" s="82"/>
    </row>
    <row r="20" spans="1:10" ht="23.25" customHeight="1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SUMIF(F47:F52,A20,I47:I52)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45216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Pol'!AC59</f>
        <v>0</v>
      </c>
      <c r="G39" s="147">
        <f>'Rozpočet Pol'!AD59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>
      <c r="B44" s="160" t="s">
        <v>61</v>
      </c>
    </row>
    <row r="46" spans="1:10" ht="25.5" customHeight="1">
      <c r="A46" s="161"/>
      <c r="B46" s="167" t="s">
        <v>16</v>
      </c>
      <c r="C46" s="167" t="s">
        <v>5</v>
      </c>
      <c r="D46" s="168"/>
      <c r="E46" s="168"/>
      <c r="F46" s="171" t="s">
        <v>62</v>
      </c>
      <c r="G46" s="171"/>
      <c r="H46" s="171"/>
      <c r="I46" s="172" t="s">
        <v>28</v>
      </c>
      <c r="J46" s="172"/>
    </row>
    <row r="47" spans="1:10" ht="25.5" customHeight="1">
      <c r="A47" s="162"/>
      <c r="B47" s="173" t="s">
        <v>63</v>
      </c>
      <c r="C47" s="174" t="s">
        <v>64</v>
      </c>
      <c r="D47" s="175"/>
      <c r="E47" s="175"/>
      <c r="F47" s="179" t="s">
        <v>24</v>
      </c>
      <c r="G47" s="180"/>
      <c r="H47" s="180"/>
      <c r="I47" s="181">
        <f>'Rozpočet Pol'!G8</f>
        <v>0</v>
      </c>
      <c r="J47" s="181"/>
    </row>
    <row r="48" spans="1:10" ht="25.5" customHeight="1">
      <c r="A48" s="162"/>
      <c r="B48" s="165" t="s">
        <v>65</v>
      </c>
      <c r="C48" s="164" t="s">
        <v>66</v>
      </c>
      <c r="D48" s="166"/>
      <c r="E48" s="166"/>
      <c r="F48" s="182" t="s">
        <v>24</v>
      </c>
      <c r="G48" s="183"/>
      <c r="H48" s="183"/>
      <c r="I48" s="184">
        <f>'Rozpočet Pol'!G17</f>
        <v>0</v>
      </c>
      <c r="J48" s="184"/>
    </row>
    <row r="49" spans="1:10" ht="25.5" customHeight="1">
      <c r="A49" s="162"/>
      <c r="B49" s="165" t="s">
        <v>67</v>
      </c>
      <c r="C49" s="164" t="s">
        <v>68</v>
      </c>
      <c r="D49" s="166"/>
      <c r="E49" s="166"/>
      <c r="F49" s="182" t="s">
        <v>24</v>
      </c>
      <c r="G49" s="183"/>
      <c r="H49" s="183"/>
      <c r="I49" s="184">
        <f>'Rozpočet Pol'!G28</f>
        <v>0</v>
      </c>
      <c r="J49" s="184"/>
    </row>
    <row r="50" spans="1:10" ht="25.5" customHeight="1">
      <c r="A50" s="162"/>
      <c r="B50" s="165" t="s">
        <v>69</v>
      </c>
      <c r="C50" s="164" t="s">
        <v>70</v>
      </c>
      <c r="D50" s="166"/>
      <c r="E50" s="166"/>
      <c r="F50" s="182" t="s">
        <v>24</v>
      </c>
      <c r="G50" s="183"/>
      <c r="H50" s="183"/>
      <c r="I50" s="184">
        <f>'Rozpočet Pol'!G44</f>
        <v>0</v>
      </c>
      <c r="J50" s="184"/>
    </row>
    <row r="51" spans="1:10" ht="25.5" customHeight="1">
      <c r="A51" s="162"/>
      <c r="B51" s="165" t="s">
        <v>71</v>
      </c>
      <c r="C51" s="164" t="s">
        <v>27</v>
      </c>
      <c r="D51" s="166"/>
      <c r="E51" s="166"/>
      <c r="F51" s="182" t="s">
        <v>71</v>
      </c>
      <c r="G51" s="183"/>
      <c r="H51" s="183"/>
      <c r="I51" s="184">
        <f>'Rozpočet Pol'!G48</f>
        <v>0</v>
      </c>
      <c r="J51" s="184"/>
    </row>
    <row r="52" spans="1:10" ht="25.5" customHeight="1">
      <c r="A52" s="162"/>
      <c r="B52" s="176" t="s">
        <v>72</v>
      </c>
      <c r="C52" s="177" t="s">
        <v>26</v>
      </c>
      <c r="D52" s="178"/>
      <c r="E52" s="178"/>
      <c r="F52" s="185" t="s">
        <v>72</v>
      </c>
      <c r="G52" s="186"/>
      <c r="H52" s="186"/>
      <c r="I52" s="187">
        <f>'Rozpočet Pol'!G54</f>
        <v>0</v>
      </c>
      <c r="J52" s="187"/>
    </row>
    <row r="53" spans="1:10" ht="25.5" customHeight="1">
      <c r="A53" s="163"/>
      <c r="B53" s="169" t="s">
        <v>1</v>
      </c>
      <c r="C53" s="169"/>
      <c r="D53" s="170"/>
      <c r="E53" s="170"/>
      <c r="F53" s="188"/>
      <c r="G53" s="189"/>
      <c r="H53" s="189"/>
      <c r="I53" s="190">
        <f>SUM(I47:I52)</f>
        <v>0</v>
      </c>
      <c r="J53" s="190"/>
    </row>
    <row r="54" spans="1:10">
      <c r="F54" s="191"/>
      <c r="G54" s="129"/>
      <c r="H54" s="191"/>
      <c r="I54" s="129"/>
      <c r="J54" s="129"/>
    </row>
    <row r="55" spans="1:10">
      <c r="F55" s="191"/>
      <c r="G55" s="129"/>
      <c r="H55" s="191"/>
      <c r="I55" s="129"/>
      <c r="J55" s="129"/>
    </row>
    <row r="56" spans="1:10">
      <c r="F56" s="191"/>
      <c r="G56" s="129"/>
      <c r="H56" s="191"/>
      <c r="I56" s="129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9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4" t="s">
        <v>6</v>
      </c>
      <c r="B1" s="194"/>
      <c r="C1" s="194"/>
      <c r="D1" s="194"/>
      <c r="E1" s="194"/>
      <c r="F1" s="194"/>
      <c r="G1" s="194"/>
      <c r="AE1" t="s">
        <v>74</v>
      </c>
    </row>
    <row r="2" spans="1:60" ht="24.95" customHeight="1">
      <c r="A2" s="201" t="s">
        <v>73</v>
      </c>
      <c r="B2" s="195"/>
      <c r="C2" s="196" t="s">
        <v>46</v>
      </c>
      <c r="D2" s="197"/>
      <c r="E2" s="197"/>
      <c r="F2" s="197"/>
      <c r="G2" s="203"/>
      <c r="AE2" t="s">
        <v>75</v>
      </c>
    </row>
    <row r="3" spans="1:60" ht="24.95" customHeight="1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76</v>
      </c>
    </row>
    <row r="4" spans="1:60" ht="24.95" hidden="1" customHeight="1">
      <c r="A4" s="202" t="s">
        <v>8</v>
      </c>
      <c r="B4" s="200"/>
      <c r="C4" s="198"/>
      <c r="D4" s="199"/>
      <c r="E4" s="199"/>
      <c r="F4" s="199"/>
      <c r="G4" s="204"/>
      <c r="AE4" t="s">
        <v>77</v>
      </c>
    </row>
    <row r="5" spans="1:60" hidden="1">
      <c r="A5" s="205" t="s">
        <v>78</v>
      </c>
      <c r="B5" s="206"/>
      <c r="C5" s="207"/>
      <c r="D5" s="208"/>
      <c r="E5" s="208"/>
      <c r="F5" s="208"/>
      <c r="G5" s="209"/>
      <c r="AE5" t="s">
        <v>79</v>
      </c>
    </row>
    <row r="7" spans="1:60" ht="38.25">
      <c r="A7" s="214" t="s">
        <v>80</v>
      </c>
      <c r="B7" s="215" t="s">
        <v>81</v>
      </c>
      <c r="C7" s="215" t="s">
        <v>82</v>
      </c>
      <c r="D7" s="214" t="s">
        <v>83</v>
      </c>
      <c r="E7" s="214" t="s">
        <v>84</v>
      </c>
      <c r="F7" s="210" t="s">
        <v>85</v>
      </c>
      <c r="G7" s="231" t="s">
        <v>28</v>
      </c>
      <c r="H7" s="232" t="s">
        <v>29</v>
      </c>
      <c r="I7" s="232" t="s">
        <v>86</v>
      </c>
      <c r="J7" s="232" t="s">
        <v>30</v>
      </c>
      <c r="K7" s="232" t="s">
        <v>87</v>
      </c>
      <c r="L7" s="232" t="s">
        <v>88</v>
      </c>
      <c r="M7" s="232" t="s">
        <v>89</v>
      </c>
      <c r="N7" s="232" t="s">
        <v>90</v>
      </c>
      <c r="O7" s="232" t="s">
        <v>91</v>
      </c>
      <c r="P7" s="232" t="s">
        <v>92</v>
      </c>
      <c r="Q7" s="232" t="s">
        <v>93</v>
      </c>
      <c r="R7" s="232" t="s">
        <v>94</v>
      </c>
      <c r="S7" s="232" t="s">
        <v>95</v>
      </c>
      <c r="T7" s="232" t="s">
        <v>96</v>
      </c>
      <c r="U7" s="217" t="s">
        <v>97</v>
      </c>
    </row>
    <row r="8" spans="1:60">
      <c r="A8" s="233" t="s">
        <v>98</v>
      </c>
      <c r="B8" s="234" t="s">
        <v>63</v>
      </c>
      <c r="C8" s="235" t="s">
        <v>64</v>
      </c>
      <c r="D8" s="236"/>
      <c r="E8" s="237"/>
      <c r="F8" s="238"/>
      <c r="G8" s="238">
        <f>SUMIF(AE9:AE16,"&lt;&gt;NOR",G9:G16)</f>
        <v>0</v>
      </c>
      <c r="H8" s="238"/>
      <c r="I8" s="238">
        <f>SUM(I9:I16)</f>
        <v>0</v>
      </c>
      <c r="J8" s="238"/>
      <c r="K8" s="238">
        <f>SUM(K9:K16)</f>
        <v>0</v>
      </c>
      <c r="L8" s="238"/>
      <c r="M8" s="238">
        <f>SUM(M9:M16)</f>
        <v>0</v>
      </c>
      <c r="N8" s="216"/>
      <c r="O8" s="216">
        <f>SUM(O9:O16)</f>
        <v>0.33300000000000002</v>
      </c>
      <c r="P8" s="216"/>
      <c r="Q8" s="216">
        <f>SUM(Q9:Q16)</f>
        <v>0.4123</v>
      </c>
      <c r="R8" s="216"/>
      <c r="S8" s="216"/>
      <c r="T8" s="233"/>
      <c r="U8" s="216">
        <f>SUM(U9:U16)</f>
        <v>33.549999999999997</v>
      </c>
      <c r="AE8" t="s">
        <v>99</v>
      </c>
    </row>
    <row r="9" spans="1:60" outlineLevel="1">
      <c r="A9" s="212">
        <v>1</v>
      </c>
      <c r="B9" s="218" t="s">
        <v>100</v>
      </c>
      <c r="C9" s="261" t="s">
        <v>101</v>
      </c>
      <c r="D9" s="220" t="s">
        <v>102</v>
      </c>
      <c r="E9" s="226">
        <v>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6.5799999999999999E-3</v>
      </c>
      <c r="O9" s="221">
        <f>ROUND(E9*N9,5)</f>
        <v>3.2899999999999999E-2</v>
      </c>
      <c r="P9" s="221">
        <v>0</v>
      </c>
      <c r="Q9" s="221">
        <f>ROUND(E9*P9,5)</f>
        <v>0</v>
      </c>
      <c r="R9" s="221"/>
      <c r="S9" s="221"/>
      <c r="T9" s="222">
        <v>0.377</v>
      </c>
      <c r="U9" s="221">
        <f>ROUND(E9*T9,2)</f>
        <v>1.89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2">
        <v>2</v>
      </c>
      <c r="B10" s="218" t="s">
        <v>104</v>
      </c>
      <c r="C10" s="261" t="s">
        <v>105</v>
      </c>
      <c r="D10" s="220" t="s">
        <v>102</v>
      </c>
      <c r="E10" s="226">
        <v>30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9.9100000000000004E-3</v>
      </c>
      <c r="O10" s="221">
        <f>ROUND(E10*N10,5)</f>
        <v>0.29730000000000001</v>
      </c>
      <c r="P10" s="221">
        <v>0</v>
      </c>
      <c r="Q10" s="221">
        <f>ROUND(E10*P10,5)</f>
        <v>0</v>
      </c>
      <c r="R10" s="221"/>
      <c r="S10" s="221"/>
      <c r="T10" s="222">
        <v>0.55000000000000004</v>
      </c>
      <c r="U10" s="221">
        <f>ROUND(E10*T10,2)</f>
        <v>16.5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103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>
      <c r="A11" s="212">
        <v>3</v>
      </c>
      <c r="B11" s="218" t="s">
        <v>106</v>
      </c>
      <c r="C11" s="261" t="s">
        <v>107</v>
      </c>
      <c r="D11" s="220" t="s">
        <v>108</v>
      </c>
      <c r="E11" s="226">
        <v>10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0.35</v>
      </c>
      <c r="U11" s="221">
        <f>ROUND(E11*T11,2)</f>
        <v>3.5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103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>
      <c r="A12" s="212">
        <v>4</v>
      </c>
      <c r="B12" s="218" t="s">
        <v>109</v>
      </c>
      <c r="C12" s="261" t="s">
        <v>110</v>
      </c>
      <c r="D12" s="220" t="s">
        <v>102</v>
      </c>
      <c r="E12" s="226">
        <v>30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4.2000000000000003E-2</v>
      </c>
      <c r="U12" s="221">
        <f>ROUND(E12*T12,2)</f>
        <v>1.26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>
      <c r="A13" s="212">
        <v>5</v>
      </c>
      <c r="B13" s="218" t="s">
        <v>111</v>
      </c>
      <c r="C13" s="261" t="s">
        <v>112</v>
      </c>
      <c r="D13" s="220" t="s">
        <v>102</v>
      </c>
      <c r="E13" s="226">
        <v>50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2.0000000000000002E-5</v>
      </c>
      <c r="O13" s="221">
        <f>ROUND(E13*N13,5)</f>
        <v>1E-3</v>
      </c>
      <c r="P13" s="221">
        <v>3.2000000000000002E-3</v>
      </c>
      <c r="Q13" s="221">
        <f>ROUND(E13*P13,5)</f>
        <v>0.16</v>
      </c>
      <c r="R13" s="221"/>
      <c r="S13" s="221"/>
      <c r="T13" s="222">
        <v>5.2999999999999999E-2</v>
      </c>
      <c r="U13" s="221">
        <f>ROUND(E13*T13,2)</f>
        <v>2.65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103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>
      <c r="A14" s="212">
        <v>6</v>
      </c>
      <c r="B14" s="218" t="s">
        <v>113</v>
      </c>
      <c r="C14" s="261" t="s">
        <v>114</v>
      </c>
      <c r="D14" s="220" t="s">
        <v>102</v>
      </c>
      <c r="E14" s="226">
        <v>30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6.0000000000000002E-5</v>
      </c>
      <c r="O14" s="221">
        <f>ROUND(E14*N14,5)</f>
        <v>1.8E-3</v>
      </c>
      <c r="P14" s="221">
        <v>8.4100000000000008E-3</v>
      </c>
      <c r="Q14" s="221">
        <f>ROUND(E14*P14,5)</f>
        <v>0.25230000000000002</v>
      </c>
      <c r="R14" s="221"/>
      <c r="S14" s="221"/>
      <c r="T14" s="222">
        <v>0.187</v>
      </c>
      <c r="U14" s="221">
        <f>ROUND(E14*T14,2)</f>
        <v>5.61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103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>
      <c r="A15" s="212">
        <v>7</v>
      </c>
      <c r="B15" s="218" t="s">
        <v>115</v>
      </c>
      <c r="C15" s="261" t="s">
        <v>116</v>
      </c>
      <c r="D15" s="220" t="s">
        <v>117</v>
      </c>
      <c r="E15" s="226">
        <v>0.6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3.5630000000000002</v>
      </c>
      <c r="U15" s="221">
        <f>ROUND(E15*T15,2)</f>
        <v>2.14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12">
        <v>8</v>
      </c>
      <c r="B16" s="218" t="s">
        <v>118</v>
      </c>
      <c r="C16" s="261" t="s">
        <v>119</v>
      </c>
      <c r="D16" s="220" t="s">
        <v>0</v>
      </c>
      <c r="E16" s="226">
        <v>3.36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103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>
      <c r="A17" s="213" t="s">
        <v>98</v>
      </c>
      <c r="B17" s="219" t="s">
        <v>65</v>
      </c>
      <c r="C17" s="262" t="s">
        <v>66</v>
      </c>
      <c r="D17" s="223"/>
      <c r="E17" s="227"/>
      <c r="F17" s="230"/>
      <c r="G17" s="230">
        <f>SUMIF(AE18:AE27,"&lt;&gt;NOR",G18:G27)</f>
        <v>0</v>
      </c>
      <c r="H17" s="230"/>
      <c r="I17" s="230">
        <f>SUM(I18:I27)</f>
        <v>0</v>
      </c>
      <c r="J17" s="230"/>
      <c r="K17" s="230">
        <f>SUM(K18:K27)</f>
        <v>0</v>
      </c>
      <c r="L17" s="230"/>
      <c r="M17" s="230">
        <f>SUM(M18:M27)</f>
        <v>0</v>
      </c>
      <c r="N17" s="224"/>
      <c r="O17" s="224">
        <f>SUM(O18:O27)</f>
        <v>3.5099999999999999E-2</v>
      </c>
      <c r="P17" s="224"/>
      <c r="Q17" s="224">
        <f>SUM(Q18:Q27)</f>
        <v>1.0999999999999999E-2</v>
      </c>
      <c r="R17" s="224"/>
      <c r="S17" s="224"/>
      <c r="T17" s="225"/>
      <c r="U17" s="224">
        <f>SUM(U18:U27)</f>
        <v>13.319999999999999</v>
      </c>
      <c r="AE17" t="s">
        <v>99</v>
      </c>
    </row>
    <row r="18" spans="1:60" outlineLevel="1">
      <c r="A18" s="212">
        <v>9</v>
      </c>
      <c r="B18" s="218" t="s">
        <v>120</v>
      </c>
      <c r="C18" s="261" t="s">
        <v>121</v>
      </c>
      <c r="D18" s="220" t="s">
        <v>122</v>
      </c>
      <c r="E18" s="226">
        <v>4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4.8500000000000001E-3</v>
      </c>
      <c r="O18" s="221">
        <f>ROUND(E18*N18,5)</f>
        <v>1.9400000000000001E-2</v>
      </c>
      <c r="P18" s="221">
        <v>0</v>
      </c>
      <c r="Q18" s="221">
        <f>ROUND(E18*P18,5)</f>
        <v>0</v>
      </c>
      <c r="R18" s="221"/>
      <c r="S18" s="221"/>
      <c r="T18" s="222">
        <v>1.29</v>
      </c>
      <c r="U18" s="221">
        <f>ROUND(E18*T18,2)</f>
        <v>5.16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103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>
      <c r="A19" s="212">
        <v>10</v>
      </c>
      <c r="B19" s="218" t="s">
        <v>123</v>
      </c>
      <c r="C19" s="261" t="s">
        <v>124</v>
      </c>
      <c r="D19" s="220" t="s">
        <v>108</v>
      </c>
      <c r="E19" s="226">
        <v>10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5.0999999999999997E-2</v>
      </c>
      <c r="U19" s="221">
        <f>ROUND(E19*T19,2)</f>
        <v>0.51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103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>
      <c r="A20" s="212">
        <v>11</v>
      </c>
      <c r="B20" s="218" t="s">
        <v>125</v>
      </c>
      <c r="C20" s="261" t="s">
        <v>126</v>
      </c>
      <c r="D20" s="220" t="s">
        <v>108</v>
      </c>
      <c r="E20" s="226">
        <v>6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103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>
      <c r="A21" s="212">
        <v>12</v>
      </c>
      <c r="B21" s="218" t="s">
        <v>127</v>
      </c>
      <c r="C21" s="261" t="s">
        <v>128</v>
      </c>
      <c r="D21" s="220" t="s">
        <v>108</v>
      </c>
      <c r="E21" s="226">
        <v>8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1.5E-3</v>
      </c>
      <c r="O21" s="221">
        <f>ROUND(E21*N21,5)</f>
        <v>1.2E-2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129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12">
        <v>13</v>
      </c>
      <c r="B22" s="218" t="s">
        <v>130</v>
      </c>
      <c r="C22" s="261" t="s">
        <v>131</v>
      </c>
      <c r="D22" s="220" t="s">
        <v>108</v>
      </c>
      <c r="E22" s="226">
        <v>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12">
        <v>14</v>
      </c>
      <c r="B23" s="218" t="s">
        <v>132</v>
      </c>
      <c r="C23" s="261" t="s">
        <v>133</v>
      </c>
      <c r="D23" s="220" t="s">
        <v>108</v>
      </c>
      <c r="E23" s="226">
        <v>4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103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12">
        <v>15</v>
      </c>
      <c r="B24" s="218" t="s">
        <v>134</v>
      </c>
      <c r="C24" s="261" t="s">
        <v>135</v>
      </c>
      <c r="D24" s="220" t="s">
        <v>108</v>
      </c>
      <c r="E24" s="226">
        <v>10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2.4000000000000001E-4</v>
      </c>
      <c r="O24" s="221">
        <f>ROUND(E24*N24,5)</f>
        <v>2.3999999999999998E-3</v>
      </c>
      <c r="P24" s="221">
        <v>0</v>
      </c>
      <c r="Q24" s="221">
        <f>ROUND(E24*P24,5)</f>
        <v>0</v>
      </c>
      <c r="R24" s="221"/>
      <c r="S24" s="221"/>
      <c r="T24" s="222">
        <v>0.27800000000000002</v>
      </c>
      <c r="U24" s="221">
        <f>ROUND(E24*T24,2)</f>
        <v>2.78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103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12">
        <v>16</v>
      </c>
      <c r="B25" s="218" t="s">
        <v>136</v>
      </c>
      <c r="C25" s="261" t="s">
        <v>137</v>
      </c>
      <c r="D25" s="220" t="s">
        <v>108</v>
      </c>
      <c r="E25" s="226">
        <v>10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1.2999999999999999E-4</v>
      </c>
      <c r="O25" s="221">
        <f>ROUND(E25*N25,5)</f>
        <v>1.2999999999999999E-3</v>
      </c>
      <c r="P25" s="221">
        <v>1.1000000000000001E-3</v>
      </c>
      <c r="Q25" s="221">
        <f>ROUND(E25*P25,5)</f>
        <v>1.0999999999999999E-2</v>
      </c>
      <c r="R25" s="221"/>
      <c r="S25" s="221"/>
      <c r="T25" s="222">
        <v>0.22900000000000001</v>
      </c>
      <c r="U25" s="221">
        <f>ROUND(E25*T25,2)</f>
        <v>2.29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103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>
      <c r="A26" s="212">
        <v>17</v>
      </c>
      <c r="B26" s="218" t="s">
        <v>138</v>
      </c>
      <c r="C26" s="261" t="s">
        <v>139</v>
      </c>
      <c r="D26" s="220" t="s">
        <v>117</v>
      </c>
      <c r="E26" s="226">
        <v>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2.5750000000000002</v>
      </c>
      <c r="U26" s="221">
        <f>ROUND(E26*T26,2)</f>
        <v>2.58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103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12">
        <v>18</v>
      </c>
      <c r="B27" s="218" t="s">
        <v>140</v>
      </c>
      <c r="C27" s="261" t="s">
        <v>141</v>
      </c>
      <c r="D27" s="220" t="s">
        <v>0</v>
      </c>
      <c r="E27" s="226">
        <v>2.6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103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>
      <c r="A28" s="213" t="s">
        <v>98</v>
      </c>
      <c r="B28" s="219" t="s">
        <v>67</v>
      </c>
      <c r="C28" s="262" t="s">
        <v>68</v>
      </c>
      <c r="D28" s="223"/>
      <c r="E28" s="227"/>
      <c r="F28" s="230"/>
      <c r="G28" s="230">
        <f>SUMIF(AE29:AE43,"&lt;&gt;NOR",G29:G43)</f>
        <v>0</v>
      </c>
      <c r="H28" s="230"/>
      <c r="I28" s="230">
        <f>SUM(I29:I43)</f>
        <v>0</v>
      </c>
      <c r="J28" s="230"/>
      <c r="K28" s="230">
        <f>SUM(K29:K43)</f>
        <v>0</v>
      </c>
      <c r="L28" s="230"/>
      <c r="M28" s="230">
        <f>SUM(M29:M43)</f>
        <v>0</v>
      </c>
      <c r="N28" s="224"/>
      <c r="O28" s="224">
        <f>SUM(O29:O43)</f>
        <v>3.6193600000000004</v>
      </c>
      <c r="P28" s="224"/>
      <c r="Q28" s="224">
        <f>SUM(Q29:Q43)</f>
        <v>3.1189200000000001</v>
      </c>
      <c r="R28" s="224"/>
      <c r="S28" s="224"/>
      <c r="T28" s="225"/>
      <c r="U28" s="224">
        <f>SUM(U29:U43)</f>
        <v>157.17999999999998</v>
      </c>
      <c r="AE28" t="s">
        <v>99</v>
      </c>
    </row>
    <row r="29" spans="1:60" ht="22.5" outlineLevel="1">
      <c r="A29" s="212">
        <v>19</v>
      </c>
      <c r="B29" s="218" t="s">
        <v>142</v>
      </c>
      <c r="C29" s="261" t="s">
        <v>143</v>
      </c>
      <c r="D29" s="220" t="s">
        <v>122</v>
      </c>
      <c r="E29" s="226">
        <v>18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9.3119999999999994E-2</v>
      </c>
      <c r="O29" s="221">
        <f>ROUND(E29*N29,5)</f>
        <v>1.6761600000000001</v>
      </c>
      <c r="P29" s="221">
        <v>0</v>
      </c>
      <c r="Q29" s="221">
        <f>ROUND(E29*P29,5)</f>
        <v>0</v>
      </c>
      <c r="R29" s="221"/>
      <c r="S29" s="221"/>
      <c r="T29" s="222">
        <v>2.2559999999999998</v>
      </c>
      <c r="U29" s="221">
        <f>ROUND(E29*T29,2)</f>
        <v>40.61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103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>
      <c r="A30" s="212">
        <v>20</v>
      </c>
      <c r="B30" s="218" t="s">
        <v>144</v>
      </c>
      <c r="C30" s="261" t="s">
        <v>145</v>
      </c>
      <c r="D30" s="220" t="s">
        <v>122</v>
      </c>
      <c r="E30" s="226">
        <v>32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5.8169999999999999E-2</v>
      </c>
      <c r="O30" s="221">
        <f>ROUND(E30*N30,5)</f>
        <v>1.86144</v>
      </c>
      <c r="P30" s="221">
        <v>0</v>
      </c>
      <c r="Q30" s="221">
        <f>ROUND(E30*P30,5)</f>
        <v>0</v>
      </c>
      <c r="R30" s="221"/>
      <c r="S30" s="221"/>
      <c r="T30" s="222">
        <v>1.871</v>
      </c>
      <c r="U30" s="221">
        <f>ROUND(E30*T30,2)</f>
        <v>59.87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103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>
      <c r="A31" s="212">
        <v>21</v>
      </c>
      <c r="B31" s="218" t="s">
        <v>146</v>
      </c>
      <c r="C31" s="261" t="s">
        <v>147</v>
      </c>
      <c r="D31" s="220" t="s">
        <v>122</v>
      </c>
      <c r="E31" s="226">
        <v>2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3.542E-2</v>
      </c>
      <c r="O31" s="221">
        <f>ROUND(E31*N31,5)</f>
        <v>7.084E-2</v>
      </c>
      <c r="P31" s="221">
        <v>0</v>
      </c>
      <c r="Q31" s="221">
        <f>ROUND(E31*P31,5)</f>
        <v>0</v>
      </c>
      <c r="R31" s="221"/>
      <c r="S31" s="221"/>
      <c r="T31" s="222">
        <v>1.774</v>
      </c>
      <c r="U31" s="221">
        <f>ROUND(E31*T31,2)</f>
        <v>3.55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103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12">
        <v>22</v>
      </c>
      <c r="B32" s="218" t="s">
        <v>148</v>
      </c>
      <c r="C32" s="261" t="s">
        <v>149</v>
      </c>
      <c r="D32" s="220" t="s">
        <v>108</v>
      </c>
      <c r="E32" s="226">
        <v>50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103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>
      <c r="A33" s="212">
        <v>23</v>
      </c>
      <c r="B33" s="218" t="s">
        <v>150</v>
      </c>
      <c r="C33" s="261" t="s">
        <v>151</v>
      </c>
      <c r="D33" s="220" t="s">
        <v>108</v>
      </c>
      <c r="E33" s="226">
        <v>15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103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>
      <c r="A34" s="212">
        <v>24</v>
      </c>
      <c r="B34" s="218" t="s">
        <v>152</v>
      </c>
      <c r="C34" s="261" t="s">
        <v>153</v>
      </c>
      <c r="D34" s="220" t="s">
        <v>108</v>
      </c>
      <c r="E34" s="226">
        <v>9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103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12">
        <v>25</v>
      </c>
      <c r="B35" s="218" t="s">
        <v>152</v>
      </c>
      <c r="C35" s="261" t="s">
        <v>154</v>
      </c>
      <c r="D35" s="220" t="s">
        <v>108</v>
      </c>
      <c r="E35" s="226">
        <v>1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2">
        <v>26</v>
      </c>
      <c r="B36" s="218" t="s">
        <v>155</v>
      </c>
      <c r="C36" s="261" t="s">
        <v>156</v>
      </c>
      <c r="D36" s="220" t="s">
        <v>102</v>
      </c>
      <c r="E36" s="226">
        <v>188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4.1000000000000002E-2</v>
      </c>
      <c r="U36" s="221">
        <f>ROUND(E36*T36,2)</f>
        <v>7.71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103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2">
        <v>27</v>
      </c>
      <c r="B37" s="218" t="s">
        <v>157</v>
      </c>
      <c r="C37" s="261" t="s">
        <v>158</v>
      </c>
      <c r="D37" s="220" t="s">
        <v>108</v>
      </c>
      <c r="E37" s="226">
        <v>108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103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12">
        <v>28</v>
      </c>
      <c r="B38" s="218" t="s">
        <v>159</v>
      </c>
      <c r="C38" s="261" t="s">
        <v>160</v>
      </c>
      <c r="D38" s="220" t="s">
        <v>108</v>
      </c>
      <c r="E38" s="226">
        <v>4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0.26800000000000002</v>
      </c>
      <c r="U38" s="221">
        <f>ROUND(E38*T38,2)</f>
        <v>1.07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12">
        <v>29</v>
      </c>
      <c r="B39" s="218" t="s">
        <v>161</v>
      </c>
      <c r="C39" s="261" t="s">
        <v>162</v>
      </c>
      <c r="D39" s="220" t="s">
        <v>108</v>
      </c>
      <c r="E39" s="226">
        <v>42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2.0000000000000001E-4</v>
      </c>
      <c r="O39" s="221">
        <f>ROUND(E39*N39,5)</f>
        <v>8.3999999999999995E-3</v>
      </c>
      <c r="P39" s="221">
        <v>6.2859999999999999E-2</v>
      </c>
      <c r="Q39" s="221">
        <f>ROUND(E39*P39,5)</f>
        <v>2.64012</v>
      </c>
      <c r="R39" s="221"/>
      <c r="S39" s="221"/>
      <c r="T39" s="222">
        <v>0.36099999999999999</v>
      </c>
      <c r="U39" s="221">
        <f>ROUND(E39*T39,2)</f>
        <v>15.16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103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2">
        <v>30</v>
      </c>
      <c r="B40" s="218" t="s">
        <v>163</v>
      </c>
      <c r="C40" s="261" t="s">
        <v>164</v>
      </c>
      <c r="D40" s="220" t="s">
        <v>108</v>
      </c>
      <c r="E40" s="226">
        <v>42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6.0000000000000002E-5</v>
      </c>
      <c r="O40" s="221">
        <f>ROUND(E40*N40,5)</f>
        <v>2.5200000000000001E-3</v>
      </c>
      <c r="P40" s="221">
        <v>1.14E-2</v>
      </c>
      <c r="Q40" s="221">
        <f>ROUND(E40*P40,5)</f>
        <v>0.4788</v>
      </c>
      <c r="R40" s="221"/>
      <c r="S40" s="221"/>
      <c r="T40" s="222">
        <v>5.1999999999999998E-2</v>
      </c>
      <c r="U40" s="221">
        <f>ROUND(E40*T40,2)</f>
        <v>2.1800000000000002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103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12">
        <v>31</v>
      </c>
      <c r="B41" s="218" t="s">
        <v>165</v>
      </c>
      <c r="C41" s="261" t="s">
        <v>166</v>
      </c>
      <c r="D41" s="220" t="s">
        <v>167</v>
      </c>
      <c r="E41" s="226">
        <v>336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5.1999999999999998E-2</v>
      </c>
      <c r="U41" s="221">
        <f>ROUND(E41*T41,2)</f>
        <v>17.47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103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2">
        <v>32</v>
      </c>
      <c r="B42" s="218" t="s">
        <v>168</v>
      </c>
      <c r="C42" s="261" t="s">
        <v>169</v>
      </c>
      <c r="D42" s="220" t="s">
        <v>117</v>
      </c>
      <c r="E42" s="226">
        <v>3.11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3.0739999999999998</v>
      </c>
      <c r="U42" s="221">
        <f>ROUND(E42*T42,2)</f>
        <v>9.56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>
      <c r="A43" s="212">
        <v>33</v>
      </c>
      <c r="B43" s="218" t="s">
        <v>170</v>
      </c>
      <c r="C43" s="261" t="s">
        <v>171</v>
      </c>
      <c r="D43" s="220" t="s">
        <v>0</v>
      </c>
      <c r="E43" s="226">
        <v>3.35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103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>
      <c r="A44" s="213" t="s">
        <v>98</v>
      </c>
      <c r="B44" s="219" t="s">
        <v>69</v>
      </c>
      <c r="C44" s="262" t="s">
        <v>70</v>
      </c>
      <c r="D44" s="223"/>
      <c r="E44" s="227"/>
      <c r="F44" s="230"/>
      <c r="G44" s="230">
        <f>SUMIF(AE45:AE47,"&lt;&gt;NOR",G45:G47)</f>
        <v>0</v>
      </c>
      <c r="H44" s="230"/>
      <c r="I44" s="230">
        <f>SUM(I45:I47)</f>
        <v>0</v>
      </c>
      <c r="J44" s="230"/>
      <c r="K44" s="230">
        <f>SUM(K45:K47)</f>
        <v>0</v>
      </c>
      <c r="L44" s="230"/>
      <c r="M44" s="230">
        <f>SUM(M45:M47)</f>
        <v>0</v>
      </c>
      <c r="N44" s="224"/>
      <c r="O44" s="224">
        <f>SUM(O45:O47)</f>
        <v>3.669E-2</v>
      </c>
      <c r="P44" s="224"/>
      <c r="Q44" s="224">
        <f>SUM(Q45:Q47)</f>
        <v>0</v>
      </c>
      <c r="R44" s="224"/>
      <c r="S44" s="224"/>
      <c r="T44" s="225"/>
      <c r="U44" s="224">
        <f>SUM(U45:U47)</f>
        <v>47</v>
      </c>
      <c r="AE44" t="s">
        <v>99</v>
      </c>
    </row>
    <row r="45" spans="1:60" outlineLevel="1">
      <c r="A45" s="212">
        <v>34</v>
      </c>
      <c r="B45" s="218" t="s">
        <v>172</v>
      </c>
      <c r="C45" s="261" t="s">
        <v>173</v>
      </c>
      <c r="D45" s="220" t="s">
        <v>102</v>
      </c>
      <c r="E45" s="226">
        <v>21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9.0000000000000006E-5</v>
      </c>
      <c r="O45" s="221">
        <f>ROUND(E45*N45,5)</f>
        <v>1.89E-3</v>
      </c>
      <c r="P45" s="221">
        <v>0</v>
      </c>
      <c r="Q45" s="221">
        <f>ROUND(E45*P45,5)</f>
        <v>0</v>
      </c>
      <c r="R45" s="221"/>
      <c r="S45" s="221"/>
      <c r="T45" s="222">
        <v>0.11600000000000001</v>
      </c>
      <c r="U45" s="221">
        <f>ROUND(E45*T45,2)</f>
        <v>2.44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103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>
      <c r="A46" s="212">
        <v>35</v>
      </c>
      <c r="B46" s="218" t="s">
        <v>174</v>
      </c>
      <c r="C46" s="261" t="s">
        <v>175</v>
      </c>
      <c r="D46" s="220" t="s">
        <v>102</v>
      </c>
      <c r="E46" s="226">
        <v>20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1.2E-4</v>
      </c>
      <c r="O46" s="221">
        <f>ROUND(E46*N46,5)</f>
        <v>2.3999999999999998E-3</v>
      </c>
      <c r="P46" s="221">
        <v>0</v>
      </c>
      <c r="Q46" s="221">
        <f>ROUND(E46*P46,5)</f>
        <v>0</v>
      </c>
      <c r="R46" s="221"/>
      <c r="S46" s="221"/>
      <c r="T46" s="222">
        <v>0.14000000000000001</v>
      </c>
      <c r="U46" s="221">
        <f>ROUND(E46*T46,2)</f>
        <v>2.8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103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>
      <c r="A47" s="212">
        <v>36</v>
      </c>
      <c r="B47" s="218" t="s">
        <v>172</v>
      </c>
      <c r="C47" s="261" t="s">
        <v>176</v>
      </c>
      <c r="D47" s="220" t="s">
        <v>167</v>
      </c>
      <c r="E47" s="226">
        <v>360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9.0000000000000006E-5</v>
      </c>
      <c r="O47" s="221">
        <f>ROUND(E47*N47,5)</f>
        <v>3.2399999999999998E-2</v>
      </c>
      <c r="P47" s="221">
        <v>0</v>
      </c>
      <c r="Q47" s="221">
        <f>ROUND(E47*P47,5)</f>
        <v>0</v>
      </c>
      <c r="R47" s="221"/>
      <c r="S47" s="221"/>
      <c r="T47" s="222">
        <v>0.11600000000000001</v>
      </c>
      <c r="U47" s="221">
        <f>ROUND(E47*T47,2)</f>
        <v>41.76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103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>
      <c r="A48" s="213" t="s">
        <v>98</v>
      </c>
      <c r="B48" s="219" t="s">
        <v>71</v>
      </c>
      <c r="C48" s="262" t="s">
        <v>27</v>
      </c>
      <c r="D48" s="223"/>
      <c r="E48" s="227"/>
      <c r="F48" s="230"/>
      <c r="G48" s="230">
        <f>SUMIF(AE49:AE53,"&lt;&gt;NOR",G49:G53)</f>
        <v>0</v>
      </c>
      <c r="H48" s="230"/>
      <c r="I48" s="230">
        <f>SUM(I49:I53)</f>
        <v>0</v>
      </c>
      <c r="J48" s="230"/>
      <c r="K48" s="230">
        <f>SUM(K49:K53)</f>
        <v>0</v>
      </c>
      <c r="L48" s="230"/>
      <c r="M48" s="230">
        <f>SUM(M49:M53)</f>
        <v>0</v>
      </c>
      <c r="N48" s="224"/>
      <c r="O48" s="224">
        <f>SUM(O49:O53)</f>
        <v>0</v>
      </c>
      <c r="P48" s="224"/>
      <c r="Q48" s="224">
        <f>SUM(Q49:Q53)</f>
        <v>0</v>
      </c>
      <c r="R48" s="224"/>
      <c r="S48" s="224"/>
      <c r="T48" s="225"/>
      <c r="U48" s="224">
        <f>SUM(U49:U53)</f>
        <v>0</v>
      </c>
      <c r="AE48" t="s">
        <v>99</v>
      </c>
    </row>
    <row r="49" spans="1:60" outlineLevel="1">
      <c r="A49" s="212">
        <v>37</v>
      </c>
      <c r="B49" s="218" t="s">
        <v>177</v>
      </c>
      <c r="C49" s="261" t="s">
        <v>178</v>
      </c>
      <c r="D49" s="220" t="s">
        <v>179</v>
      </c>
      <c r="E49" s="226">
        <v>24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103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>
      <c r="A50" s="212">
        <v>38</v>
      </c>
      <c r="B50" s="218" t="s">
        <v>180</v>
      </c>
      <c r="C50" s="261" t="s">
        <v>181</v>
      </c>
      <c r="D50" s="220" t="s">
        <v>117</v>
      </c>
      <c r="E50" s="226">
        <v>0.5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103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>
      <c r="A51" s="212">
        <v>39</v>
      </c>
      <c r="B51" s="218" t="s">
        <v>182</v>
      </c>
      <c r="C51" s="261" t="s">
        <v>183</v>
      </c>
      <c r="D51" s="220" t="s">
        <v>117</v>
      </c>
      <c r="E51" s="226">
        <v>3.5329999999999999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103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>
      <c r="A52" s="212">
        <v>40</v>
      </c>
      <c r="B52" s="218" t="s">
        <v>184</v>
      </c>
      <c r="C52" s="261" t="s">
        <v>185</v>
      </c>
      <c r="D52" s="220" t="s">
        <v>122</v>
      </c>
      <c r="E52" s="226">
        <v>1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103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12">
        <v>41</v>
      </c>
      <c r="B53" s="218" t="s">
        <v>186</v>
      </c>
      <c r="C53" s="261" t="s">
        <v>187</v>
      </c>
      <c r="D53" s="220" t="s">
        <v>122</v>
      </c>
      <c r="E53" s="226">
        <v>1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103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>
      <c r="A54" s="213" t="s">
        <v>98</v>
      </c>
      <c r="B54" s="219" t="s">
        <v>72</v>
      </c>
      <c r="C54" s="262" t="s">
        <v>26</v>
      </c>
      <c r="D54" s="223"/>
      <c r="E54" s="227"/>
      <c r="F54" s="230"/>
      <c r="G54" s="230">
        <f>SUMIF(AE55:AE57,"&lt;&gt;NOR",G55:G57)</f>
        <v>0</v>
      </c>
      <c r="H54" s="230"/>
      <c r="I54" s="230">
        <f>SUM(I55:I57)</f>
        <v>0</v>
      </c>
      <c r="J54" s="230"/>
      <c r="K54" s="230">
        <f>SUM(K55:K57)</f>
        <v>0</v>
      </c>
      <c r="L54" s="230"/>
      <c r="M54" s="230">
        <f>SUM(M55:M57)</f>
        <v>0</v>
      </c>
      <c r="N54" s="224"/>
      <c r="O54" s="224">
        <f>SUM(O55:O57)</f>
        <v>0</v>
      </c>
      <c r="P54" s="224"/>
      <c r="Q54" s="224">
        <f>SUM(Q55:Q57)</f>
        <v>0</v>
      </c>
      <c r="R54" s="224"/>
      <c r="S54" s="224"/>
      <c r="T54" s="225"/>
      <c r="U54" s="224">
        <f>SUM(U55:U57)</f>
        <v>0</v>
      </c>
      <c r="AE54" t="s">
        <v>99</v>
      </c>
    </row>
    <row r="55" spans="1:60" outlineLevel="1">
      <c r="A55" s="212">
        <v>42</v>
      </c>
      <c r="B55" s="218" t="s">
        <v>188</v>
      </c>
      <c r="C55" s="261" t="s">
        <v>189</v>
      </c>
      <c r="D55" s="220" t="s">
        <v>0</v>
      </c>
      <c r="E55" s="226">
        <v>2.6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103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12">
        <v>43</v>
      </c>
      <c r="B56" s="218" t="s">
        <v>190</v>
      </c>
      <c r="C56" s="261" t="s">
        <v>191</v>
      </c>
      <c r="D56" s="220" t="s">
        <v>0</v>
      </c>
      <c r="E56" s="226">
        <v>1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103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39">
        <v>44</v>
      </c>
      <c r="B57" s="240" t="s">
        <v>192</v>
      </c>
      <c r="C57" s="263" t="s">
        <v>193</v>
      </c>
      <c r="D57" s="241" t="s">
        <v>194</v>
      </c>
      <c r="E57" s="242">
        <v>1</v>
      </c>
      <c r="F57" s="243">
        <f>H57+J57</f>
        <v>0</v>
      </c>
      <c r="G57" s="244">
        <f>ROUND(E57*F57,2)</f>
        <v>0</v>
      </c>
      <c r="H57" s="244"/>
      <c r="I57" s="244">
        <f>ROUND(E57*H57,2)</f>
        <v>0</v>
      </c>
      <c r="J57" s="244"/>
      <c r="K57" s="244">
        <f>ROUND(E57*J57,2)</f>
        <v>0</v>
      </c>
      <c r="L57" s="244">
        <v>21</v>
      </c>
      <c r="M57" s="244">
        <f>G57*(1+L57/100)</f>
        <v>0</v>
      </c>
      <c r="N57" s="245">
        <v>0</v>
      </c>
      <c r="O57" s="245">
        <f>ROUND(E57*N57,5)</f>
        <v>0</v>
      </c>
      <c r="P57" s="245">
        <v>0</v>
      </c>
      <c r="Q57" s="245">
        <f>ROUND(E57*P57,5)</f>
        <v>0</v>
      </c>
      <c r="R57" s="245"/>
      <c r="S57" s="245"/>
      <c r="T57" s="246">
        <v>0</v>
      </c>
      <c r="U57" s="245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103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>
      <c r="A58" s="6"/>
      <c r="B58" s="7" t="s">
        <v>195</v>
      </c>
      <c r="C58" s="264" t="s">
        <v>195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v>15</v>
      </c>
      <c r="AD58">
        <v>21</v>
      </c>
    </row>
    <row r="59" spans="1:60">
      <c r="A59" s="247"/>
      <c r="B59" s="248" t="s">
        <v>28</v>
      </c>
      <c r="C59" s="265" t="s">
        <v>195</v>
      </c>
      <c r="D59" s="249"/>
      <c r="E59" s="249"/>
      <c r="F59" s="249"/>
      <c r="G59" s="260">
        <f>G8+G17+G28+G44+G48+G54</f>
        <v>0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f>SUMIF(L7:L57,AC58,G7:G57)</f>
        <v>0</v>
      </c>
      <c r="AD59">
        <f>SUMIF(L7:L57,AD58,G7:G57)</f>
        <v>0</v>
      </c>
      <c r="AE59" t="s">
        <v>196</v>
      </c>
    </row>
    <row r="60" spans="1:60">
      <c r="A60" s="6"/>
      <c r="B60" s="7" t="s">
        <v>195</v>
      </c>
      <c r="C60" s="264" t="s">
        <v>195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6"/>
      <c r="B61" s="7" t="s">
        <v>195</v>
      </c>
      <c r="C61" s="264" t="s">
        <v>195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0" t="s">
        <v>197</v>
      </c>
      <c r="B62" s="250"/>
      <c r="C62" s="26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A63" s="251"/>
      <c r="B63" s="252"/>
      <c r="C63" s="267"/>
      <c r="D63" s="252"/>
      <c r="E63" s="252"/>
      <c r="F63" s="252"/>
      <c r="G63" s="253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E63" t="s">
        <v>198</v>
      </c>
    </row>
    <row r="64" spans="1:60">
      <c r="A64" s="254"/>
      <c r="B64" s="255"/>
      <c r="C64" s="268"/>
      <c r="D64" s="255"/>
      <c r="E64" s="255"/>
      <c r="F64" s="255"/>
      <c r="G64" s="25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254"/>
      <c r="B65" s="255"/>
      <c r="C65" s="268"/>
      <c r="D65" s="255"/>
      <c r="E65" s="255"/>
      <c r="F65" s="255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54"/>
      <c r="B66" s="255"/>
      <c r="C66" s="268"/>
      <c r="D66" s="255"/>
      <c r="E66" s="255"/>
      <c r="F66" s="255"/>
      <c r="G66" s="25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257"/>
      <c r="B67" s="258"/>
      <c r="C67" s="269"/>
      <c r="D67" s="258"/>
      <c r="E67" s="258"/>
      <c r="F67" s="258"/>
      <c r="G67" s="259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>
      <c r="A68" s="6"/>
      <c r="B68" s="7" t="s">
        <v>195</v>
      </c>
      <c r="C68" s="264" t="s">
        <v>195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>
      <c r="C69" s="270"/>
      <c r="AE69" t="s">
        <v>199</v>
      </c>
    </row>
  </sheetData>
  <mergeCells count="6">
    <mergeCell ref="A1:G1"/>
    <mergeCell ref="C2:G2"/>
    <mergeCell ref="C3:G3"/>
    <mergeCell ref="C4:G4"/>
    <mergeCell ref="A62:C62"/>
    <mergeCell ref="A63:G6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Kulda</dc:creator>
  <cp:lastModifiedBy>Kulda</cp:lastModifiedBy>
  <cp:lastPrinted>2014-02-28T09:52:57Z</cp:lastPrinted>
  <dcterms:created xsi:type="dcterms:W3CDTF">2009-04-08T07:15:50Z</dcterms:created>
  <dcterms:modified xsi:type="dcterms:W3CDTF">2023-10-17T09:02:29Z</dcterms:modified>
</cp:coreProperties>
</file>